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bevétel" sheetId="1" r:id="rId1"/>
    <sheet name="bevétel és kiadás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<sst xmlns="http://schemas.openxmlformats.org/spreadsheetml/2006/main" count="158" uniqueCount="126">
  <si>
    <t>KIMUTATÁS</t>
  </si>
  <si>
    <t>adatok forintban</t>
  </si>
  <si>
    <t>Sorsz.</t>
  </si>
  <si>
    <t>Hiv.szám</t>
  </si>
  <si>
    <t>Jogcím megnevezése</t>
  </si>
  <si>
    <t>Mutató sz.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</si>
  <si>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</si>
  <si>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</si>
  <si>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</si>
  <si>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</si>
  <si>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</si>
  <si>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</si>
  <si>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</si>
  <si>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</si>
  <si>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</si>
  <si>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</si>
  <si>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</si>
  <si>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</si>
  <si>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</si>
  <si>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</si>
  <si>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</si>
  <si>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 </t>
  </si>
  <si>
    <t>Fajl. érték</t>
  </si>
  <si>
    <t>Településüzemeltetési, ig., és sport fel. Ft/fő</t>
  </si>
  <si>
    <t>3.sz.m. 1/a</t>
  </si>
  <si>
    <t>3.sz.m.5</t>
  </si>
  <si>
    <t>Lakott külterülettel kapcsolatos feladatok Ft/fő</t>
  </si>
  <si>
    <t>3.sz.m.7</t>
  </si>
  <si>
    <t>Társ.,gazd. elmaradott települések tám. Ft/fő</t>
  </si>
  <si>
    <t>3.sz.mell.</t>
  </si>
  <si>
    <t>8.sz.m.II/1</t>
  </si>
  <si>
    <t>8.sz.m.II.</t>
  </si>
  <si>
    <t>8. sz. mell.</t>
  </si>
  <si>
    <t>4.sz.mell.</t>
  </si>
  <si>
    <t>Szja helyben maradó része (8%)</t>
  </si>
  <si>
    <t>Lakosságszámhoz kötött áll. feladatok (1+…+7)</t>
  </si>
  <si>
    <t>adatok ezer forintban</t>
  </si>
  <si>
    <t>Megnevezés</t>
  </si>
  <si>
    <t>BE V É T E L E K</t>
  </si>
  <si>
    <t>Hatósági jogkörhöz köthető bevétel</t>
  </si>
  <si>
    <t>Intézményi működéshez kapcsolódó egyéb bevételek</t>
  </si>
  <si>
    <t>Intézmények egyéb sajátos bevételei</t>
  </si>
  <si>
    <t>Továbbszámlázott szolgáltatások értéke</t>
  </si>
  <si>
    <t>Kamatbevételek</t>
  </si>
  <si>
    <t>I.</t>
  </si>
  <si>
    <t xml:space="preserve"> Helyi adók (a+b+c+d)</t>
  </si>
  <si>
    <t>a.) Magánszemélyek kommunális adója</t>
  </si>
  <si>
    <t>b.) Vállalkozók kommunális adója</t>
  </si>
  <si>
    <t>c.) Iparűzési adó</t>
  </si>
  <si>
    <t>d.) Pótlékok, bírságok</t>
  </si>
  <si>
    <t>Átengedett központi adók  (a+b+c)</t>
  </si>
  <si>
    <t>a.) Személyi jövedelemadó</t>
  </si>
  <si>
    <t>b.) Gépjárműadó (100,0%)</t>
  </si>
  <si>
    <t>Talajterhelési díj</t>
  </si>
  <si>
    <t>II.</t>
  </si>
  <si>
    <t>Önkormányzat sajátos működési bev.  össsz. (1+2+3)</t>
  </si>
  <si>
    <t>III.</t>
  </si>
  <si>
    <t>Felhalmozási és tőkejellegű bevételek</t>
  </si>
  <si>
    <t>Központi költségvetési támogatás</t>
  </si>
  <si>
    <t>Működési célú pénzeszközátvétel</t>
  </si>
  <si>
    <t>Felhalmozási célú pénzeszközátvétel</t>
  </si>
  <si>
    <t>IV.</t>
  </si>
  <si>
    <t>Hitelfelvétel</t>
  </si>
  <si>
    <t>Pénzforgalom nélküli bevételek</t>
  </si>
  <si>
    <t>V.</t>
  </si>
  <si>
    <t>Hitelek, pénzforgalom nélküli bevételek összesen (1+2)</t>
  </si>
  <si>
    <t>BEVÉTELEK ÖSSZESEN (I+II+III+IV+V)</t>
  </si>
  <si>
    <t>K I A D Á S O K</t>
  </si>
  <si>
    <t>Személyi juttatások</t>
  </si>
  <si>
    <t>Tb-járulék</t>
  </si>
  <si>
    <t>Munkaadói járulék</t>
  </si>
  <si>
    <t>Egészségügyi hozzájárulás</t>
  </si>
  <si>
    <t>Táppénz hozzájárulás</t>
  </si>
  <si>
    <t>Dologi és egyéb folyó kiadások</t>
  </si>
  <si>
    <t>Működési célú pénzeszközátadás</t>
  </si>
  <si>
    <t>Felhalmozási célú pénzeszközátadás</t>
  </si>
  <si>
    <t>Társadalmi és szociálpolitikai juttatások</t>
  </si>
  <si>
    <t>Beruházási kiadások</t>
  </si>
  <si>
    <t>VI.</t>
  </si>
  <si>
    <t>Felújítási kiadások</t>
  </si>
  <si>
    <t>VII.</t>
  </si>
  <si>
    <t xml:space="preserve">Céltartalék </t>
  </si>
  <si>
    <t>Sorszám</t>
  </si>
  <si>
    <t>Rendszeres személyi juttatások</t>
  </si>
  <si>
    <t>Nem rendszeres személyi juttatások</t>
  </si>
  <si>
    <t>Külső személyi  juttatások</t>
  </si>
  <si>
    <t>17.</t>
  </si>
  <si>
    <t>18.</t>
  </si>
  <si>
    <t>19.</t>
  </si>
  <si>
    <t>Normatív hozzájárulások összesen (8+12)</t>
  </si>
  <si>
    <t>Különbözet</t>
  </si>
  <si>
    <t>3.sz.m. 3/a</t>
  </si>
  <si>
    <t>Körjegyzőségi alap hozzájárulás körjegyzőség/hónap</t>
  </si>
  <si>
    <t>3.szm. 3/ba</t>
  </si>
  <si>
    <t>Körjegyzőségi ösztönző hozzájárulás körjrgyzőség/hónap</t>
  </si>
  <si>
    <t>3.sz.m.10</t>
  </si>
  <si>
    <t>Feladatmutatóhoz kötött áll. Feladatok (9+10+11)</t>
  </si>
  <si>
    <t>Kiegészítő támogatás egyes szociális feladatokhoz (14)</t>
  </si>
  <si>
    <t>Normatív kötött felhasználású támogatások (12)</t>
  </si>
  <si>
    <t>Költségvetési támogatás összesen (13+16+17+18)</t>
  </si>
  <si>
    <t>Előirányzat (Ft)</t>
  </si>
  <si>
    <t>Egyes jövedelempótló támogatások kiegészítése 2009. évi szinten</t>
  </si>
  <si>
    <t>Jövedelemkülönbség mérséklés - 2009. évi szinten</t>
  </si>
  <si>
    <t>2009. évi eredeti előirányzat</t>
  </si>
  <si>
    <t>ÁFA bevételek,  visszatérülések</t>
  </si>
  <si>
    <t>Intézmények működési bevételei  (1+…+6)</t>
  </si>
  <si>
    <t>Támogatások, kiegészítések átvett pénzeszközök (1+…+4)</t>
  </si>
  <si>
    <t>Felügyeleti szervtől kapott támogatás</t>
  </si>
  <si>
    <t>Munkaadókat terhelő járulékok összesen (1+...+5)</t>
  </si>
  <si>
    <t>Startkártya</t>
  </si>
  <si>
    <t>Felügyelet alá tartozó ktgv.szervek tám.</t>
  </si>
  <si>
    <t>Általános tartalék</t>
  </si>
  <si>
    <t>KIADÁSOK ÖSSZESEN (I+II+III+IV+V+VI+VII+VIII)</t>
  </si>
  <si>
    <t>Pénzeszközátadás és egyéb támogatás összesen (1+…+4)</t>
  </si>
  <si>
    <t xml:space="preserve"> a 2011 évi állami hozzájárulásokról, támogatásokról és személyi jövedelemadó bevételekről és azok alakulásáról</t>
  </si>
  <si>
    <t>2010.</t>
  </si>
  <si>
    <t>Kiegészítés 3 600 000Ft-ra</t>
  </si>
  <si>
    <t>Pénzbeli szoc. juttatások Ft/fő 2010. évi fajl.értékkel számolva</t>
  </si>
  <si>
    <t>Újtikos község Önkormányzat 2011. évi várható bevételeinek és kiadásainak alakulása</t>
  </si>
  <si>
    <t>2010. évi eredeti előirányzat</t>
  </si>
  <si>
    <t>2011. év várható előirányzat</t>
  </si>
  <si>
    <t>2011/2010          %</t>
  </si>
  <si>
    <t>Befektetési célú részesedés vásárlás</t>
  </si>
  <si>
    <t>VIII.</t>
  </si>
  <si>
    <t>IX.</t>
  </si>
  <si>
    <t>c.) Termőföld bérbeadásából származó jövedelem, egyéb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</si>
</sst>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\ _F_t_-;_-@_-"/>
  </numFmts>
  <fonts count="2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Arial"/>
      <family val="0"/>
    </font>
    <font>
      <sz val="9"/>
      <color indexed="10"/>
      <name val="Times New Roman"/>
      <family val="1"/>
    </font>
    <font>
      <sz val="10"/>
      <color indexed="10"/>
      <name val="Arial"/>
      <family val="0"/>
    </font>
    <font>
      <b/>
      <sz val="9"/>
      <color indexed="6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6"/>
      <name val="Times New Roman"/>
      <family val="1"/>
    </font>
    <font>
      <b/>
      <sz val="10"/>
      <color indexed="16"/>
      <name val="Arial"/>
      <family val="0"/>
    </font>
    <font>
      <i/>
      <sz val="9"/>
      <name val="Times New Roman"/>
      <family val="1"/>
    </font>
    <font>
      <i/>
      <sz val="8"/>
      <name val="Arial"/>
      <family val="0"/>
    </font>
    <font>
      <i/>
      <sz val="9"/>
      <color indexed="16"/>
      <name val="Times New Roman"/>
      <family val="1"/>
    </font>
    <font>
      <sz val="9"/>
      <color indexed="60"/>
      <name val="Times New Roman"/>
      <family val="1"/>
    </font>
    <font>
      <i/>
      <sz val="8"/>
      <color indexed="10"/>
      <name val="Arial"/>
      <family val="0"/>
    </font>
    <font>
      <sz val="9"/>
      <name val="Arial"/>
      <family val="0"/>
    </font>
    <font>
      <b/>
      <sz val="7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41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41" fontId="8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3" fillId="0" borderId="1" xfId="0" applyFont="1" applyBorder="1" applyAlignment="1">
      <alignment horizontal="right"/>
    </xf>
    <xf numFmtId="0" fontId="14" fillId="0" borderId="0" xfId="0" applyFont="1" applyAlignment="1">
      <alignment/>
    </xf>
    <xf numFmtId="0" fontId="13" fillId="3" borderId="1" xfId="0" applyFont="1" applyFill="1" applyBorder="1" applyAlignment="1">
      <alignment horizontal="right"/>
    </xf>
    <xf numFmtId="41" fontId="5" fillId="4" borderId="1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41" fontId="15" fillId="2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left"/>
    </xf>
    <xf numFmtId="41" fontId="10" fillId="3" borderId="1" xfId="0" applyNumberFormat="1" applyFont="1" applyFill="1" applyBorder="1" applyAlignment="1">
      <alignment horizontal="right"/>
    </xf>
    <xf numFmtId="0" fontId="17" fillId="3" borderId="1" xfId="0" applyFont="1" applyFill="1" applyBorder="1" applyAlignment="1">
      <alignment horizontal="right"/>
    </xf>
    <xf numFmtId="0" fontId="18" fillId="3" borderId="1" xfId="0" applyFont="1" applyFill="1" applyBorder="1" applyAlignment="1">
      <alignment horizontal="right"/>
    </xf>
    <xf numFmtId="0" fontId="18" fillId="3" borderId="1" xfId="0" applyFont="1" applyFill="1" applyBorder="1" applyAlignment="1">
      <alignment horizontal="left"/>
    </xf>
    <xf numFmtId="41" fontId="18" fillId="3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41" fontId="4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4" fillId="4" borderId="1" xfId="0" applyFont="1" applyFill="1" applyBorder="1" applyAlignment="1">
      <alignment horizontal="center" vertical="center" wrapText="1"/>
    </xf>
    <xf numFmtId="41" fontId="8" fillId="4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distributed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justify" vertical="top" wrapText="1"/>
    </xf>
    <xf numFmtId="41" fontId="5" fillId="0" borderId="1" xfId="0" applyNumberFormat="1" applyFont="1" applyBorder="1" applyAlignment="1">
      <alignment horizontal="right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justify" vertical="top" wrapText="1"/>
    </xf>
    <xf numFmtId="41" fontId="4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justify" vertical="top" wrapText="1"/>
    </xf>
    <xf numFmtId="41" fontId="15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justify" vertical="top" wrapText="1"/>
    </xf>
    <xf numFmtId="41" fontId="6" fillId="0" borderId="1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41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justify"/>
    </xf>
    <xf numFmtId="0" fontId="20" fillId="0" borderId="0" xfId="0" applyFont="1" applyAlignment="1">
      <alignment/>
    </xf>
    <xf numFmtId="0" fontId="21" fillId="0" borderId="1" xfId="0" applyFont="1" applyBorder="1" applyAlignment="1">
      <alignment horizontal="center" vertical="top" textRotation="90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C1">
      <selection activeCell="C15" sqref="C15"/>
    </sheetView>
  </sheetViews>
  <sheetFormatPr defaultColWidth="9.140625" defaultRowHeight="12.75"/>
  <cols>
    <col min="1" max="1" width="6.28125" style="0" customWidth="1"/>
    <col min="3" max="3" width="46.8515625" style="0" customWidth="1"/>
    <col min="6" max="9" width="12.140625" style="0" customWidth="1"/>
    <col min="10" max="10" width="13.57421875" style="0" customWidth="1"/>
  </cols>
  <sheetData>
    <row r="1" spans="1:10" s="1" customFormat="1" ht="18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.75" customHeight="1">
      <c r="A2" s="67" t="s">
        <v>114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2.7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s="3" customFormat="1" ht="12.75" customHeight="1">
      <c r="A4" s="72" t="s">
        <v>2</v>
      </c>
      <c r="B4" s="72" t="s">
        <v>3</v>
      </c>
      <c r="C4" s="72" t="s">
        <v>4</v>
      </c>
      <c r="D4" s="69" t="s">
        <v>5</v>
      </c>
      <c r="E4" s="71"/>
      <c r="F4" s="69" t="s">
        <v>22</v>
      </c>
      <c r="G4" s="71"/>
      <c r="H4" s="69" t="s">
        <v>100</v>
      </c>
      <c r="I4" s="70"/>
      <c r="J4" s="71"/>
    </row>
    <row r="5" spans="1:10" ht="16.5" customHeight="1">
      <c r="A5" s="73"/>
      <c r="B5" s="73"/>
      <c r="C5" s="73"/>
      <c r="D5" s="41" t="s">
        <v>115</v>
      </c>
      <c r="E5" s="20">
        <v>2011</v>
      </c>
      <c r="F5" s="41">
        <v>2010</v>
      </c>
      <c r="G5" s="20">
        <v>2011</v>
      </c>
      <c r="H5" s="41">
        <v>2010</v>
      </c>
      <c r="I5" s="20">
        <v>2011</v>
      </c>
      <c r="J5" s="19" t="s">
        <v>90</v>
      </c>
    </row>
    <row r="6" spans="1:10" ht="16.5" customHeight="1">
      <c r="A6" s="4" t="s">
        <v>6</v>
      </c>
      <c r="B6" s="4" t="s">
        <v>24</v>
      </c>
      <c r="C6" s="5" t="s">
        <v>23</v>
      </c>
      <c r="D6" s="25">
        <v>965</v>
      </c>
      <c r="E6" s="6">
        <v>964</v>
      </c>
      <c r="F6" s="25">
        <v>1947</v>
      </c>
      <c r="G6" s="6">
        <v>2769</v>
      </c>
      <c r="H6" s="25">
        <f>SUM(D6*F6)</f>
        <v>1878855</v>
      </c>
      <c r="I6" s="6">
        <f>SUM(E6*G6)</f>
        <v>2669316</v>
      </c>
      <c r="J6" s="6">
        <f>SUM(I6,-H6,)</f>
        <v>790461</v>
      </c>
    </row>
    <row r="7" spans="1:10" ht="16.5" customHeight="1">
      <c r="A7" s="4" t="s">
        <v>7</v>
      </c>
      <c r="B7" s="4" t="s">
        <v>24</v>
      </c>
      <c r="C7" s="5" t="s">
        <v>116</v>
      </c>
      <c r="D7" s="25">
        <v>0</v>
      </c>
      <c r="E7" s="6">
        <v>0</v>
      </c>
      <c r="F7" s="25">
        <v>0</v>
      </c>
      <c r="G7" s="6">
        <v>0</v>
      </c>
      <c r="H7" s="25">
        <v>721145</v>
      </c>
      <c r="I7" s="6">
        <v>930684</v>
      </c>
      <c r="J7" s="6">
        <f>SUM(I7,-H7,)</f>
        <v>209539</v>
      </c>
    </row>
    <row r="8" spans="1:10" ht="16.5" customHeight="1">
      <c r="A8" s="4" t="s">
        <v>10</v>
      </c>
      <c r="B8" s="4" t="s">
        <v>25</v>
      </c>
      <c r="C8" s="5" t="s">
        <v>26</v>
      </c>
      <c r="D8" s="25">
        <v>2</v>
      </c>
      <c r="E8" s="6">
        <v>2</v>
      </c>
      <c r="F8" s="25">
        <v>2612</v>
      </c>
      <c r="G8" s="6">
        <v>2612</v>
      </c>
      <c r="H8" s="25">
        <f>SUM(D8*F8)</f>
        <v>5224</v>
      </c>
      <c r="I8" s="6">
        <f>SUM(E8*G8)</f>
        <v>5224</v>
      </c>
      <c r="J8" s="6">
        <f>SUM(I8,-H8,)</f>
        <v>0</v>
      </c>
    </row>
    <row r="9" spans="1:10" s="10" customFormat="1" ht="16.5" customHeight="1">
      <c r="A9" s="4" t="s">
        <v>11</v>
      </c>
      <c r="B9" s="4" t="s">
        <v>27</v>
      </c>
      <c r="C9" s="5" t="s">
        <v>28</v>
      </c>
      <c r="D9" s="25">
        <v>965</v>
      </c>
      <c r="E9" s="6">
        <v>964</v>
      </c>
      <c r="F9" s="25">
        <v>2280</v>
      </c>
      <c r="G9" s="6">
        <v>2280</v>
      </c>
      <c r="H9" s="25">
        <f>SUM(D9*F9)</f>
        <v>2200200</v>
      </c>
      <c r="I9" s="6">
        <f>SUM(E9*G9)</f>
        <v>2197920</v>
      </c>
      <c r="J9" s="6">
        <f>SUM(I9,-H9,)</f>
        <v>-2280</v>
      </c>
    </row>
    <row r="10" spans="1:10" s="2" customFormat="1" ht="16.5" customHeight="1">
      <c r="A10" s="18" t="s">
        <v>12</v>
      </c>
      <c r="B10" s="35"/>
      <c r="C10" s="36" t="s">
        <v>35</v>
      </c>
      <c r="D10" s="37">
        <v>0</v>
      </c>
      <c r="E10" s="37"/>
      <c r="F10" s="37">
        <v>0</v>
      </c>
      <c r="G10" s="37"/>
      <c r="H10" s="37">
        <f>SUM(H6:H9)</f>
        <v>4805424</v>
      </c>
      <c r="I10" s="37">
        <f>SUM(I6:I9)</f>
        <v>5803144</v>
      </c>
      <c r="J10" s="37">
        <f>SUM(J6:J9)</f>
        <v>997720</v>
      </c>
    </row>
    <row r="11" spans="1:10" s="10" customFormat="1" ht="16.5" customHeight="1">
      <c r="A11" s="4" t="s">
        <v>13</v>
      </c>
      <c r="B11" s="4" t="s">
        <v>91</v>
      </c>
      <c r="C11" s="5" t="s">
        <v>92</v>
      </c>
      <c r="D11" s="25">
        <v>12</v>
      </c>
      <c r="E11" s="6">
        <v>12</v>
      </c>
      <c r="F11" s="25">
        <v>253530</v>
      </c>
      <c r="G11" s="6">
        <v>253530</v>
      </c>
      <c r="H11" s="25">
        <f aca="true" t="shared" si="0" ref="H11:I13">SUM(D11*F11)</f>
        <v>3042360</v>
      </c>
      <c r="I11" s="6">
        <f t="shared" si="0"/>
        <v>3042360</v>
      </c>
      <c r="J11" s="6">
        <f>SUM(I11,-H11)</f>
        <v>0</v>
      </c>
    </row>
    <row r="12" spans="1:10" s="26" customFormat="1" ht="16.5" customHeight="1">
      <c r="A12" s="4" t="s">
        <v>14</v>
      </c>
      <c r="B12" s="4" t="s">
        <v>93</v>
      </c>
      <c r="C12" s="5" t="s">
        <v>94</v>
      </c>
      <c r="D12" s="25">
        <v>12</v>
      </c>
      <c r="E12" s="6">
        <v>12</v>
      </c>
      <c r="F12" s="25">
        <v>173000</v>
      </c>
      <c r="G12" s="6">
        <v>173000</v>
      </c>
      <c r="H12" s="25">
        <f t="shared" si="0"/>
        <v>2076000</v>
      </c>
      <c r="I12" s="6">
        <f t="shared" si="0"/>
        <v>2076000</v>
      </c>
      <c r="J12" s="6">
        <f>SUM(I12,-H12)</f>
        <v>0</v>
      </c>
    </row>
    <row r="13" spans="1:10" s="40" customFormat="1" ht="16.5" customHeight="1">
      <c r="A13" s="11" t="s">
        <v>15</v>
      </c>
      <c r="B13" s="11" t="s">
        <v>95</v>
      </c>
      <c r="C13" s="12" t="s">
        <v>117</v>
      </c>
      <c r="D13" s="42">
        <v>965</v>
      </c>
      <c r="E13" s="13">
        <v>964</v>
      </c>
      <c r="F13" s="42">
        <v>8400</v>
      </c>
      <c r="G13" s="13">
        <v>8100</v>
      </c>
      <c r="H13" s="42">
        <f t="shared" si="0"/>
        <v>8106000</v>
      </c>
      <c r="I13" s="13">
        <f t="shared" si="0"/>
        <v>7808400</v>
      </c>
      <c r="J13" s="13">
        <f>SUM(I13,-H13)</f>
        <v>-297600</v>
      </c>
    </row>
    <row r="14" spans="1:10" s="26" customFormat="1" ht="16.5" customHeight="1">
      <c r="A14" s="38" t="s">
        <v>16</v>
      </c>
      <c r="B14" s="38"/>
      <c r="C14" s="39" t="s">
        <v>96</v>
      </c>
      <c r="D14" s="27"/>
      <c r="E14" s="27"/>
      <c r="F14" s="27"/>
      <c r="G14" s="27"/>
      <c r="H14" s="27">
        <f>SUM(H11:H13)</f>
        <v>13224360</v>
      </c>
      <c r="I14" s="27">
        <f>SUM(I11:I13)</f>
        <v>12926760</v>
      </c>
      <c r="J14" s="27">
        <f>SUM(J11:J13)</f>
        <v>-297600</v>
      </c>
    </row>
    <row r="15" spans="1:10" s="21" customFormat="1" ht="22.5" customHeight="1">
      <c r="A15" s="24" t="s">
        <v>17</v>
      </c>
      <c r="B15" s="28" t="s">
        <v>29</v>
      </c>
      <c r="C15" s="29" t="s">
        <v>89</v>
      </c>
      <c r="D15" s="30">
        <v>0</v>
      </c>
      <c r="E15" s="30"/>
      <c r="F15" s="30">
        <v>0</v>
      </c>
      <c r="G15" s="30"/>
      <c r="H15" s="30">
        <f>SUM(H10,H14,)</f>
        <v>18029784</v>
      </c>
      <c r="I15" s="30">
        <f>SUM(I10,I14,)</f>
        <v>18729904</v>
      </c>
      <c r="J15" s="30">
        <f>SUM(J10,J14,)</f>
        <v>700120</v>
      </c>
    </row>
    <row r="16" spans="1:10" s="14" customFormat="1" ht="16.5" customHeight="1">
      <c r="A16" s="4" t="s">
        <v>18</v>
      </c>
      <c r="B16" s="4" t="s">
        <v>30</v>
      </c>
      <c r="C16" s="5" t="s">
        <v>101</v>
      </c>
      <c r="D16" s="25">
        <v>0</v>
      </c>
      <c r="E16" s="6"/>
      <c r="F16" s="25">
        <v>0</v>
      </c>
      <c r="G16" s="6"/>
      <c r="H16" s="25">
        <v>18078985</v>
      </c>
      <c r="I16" s="6">
        <v>18078985</v>
      </c>
      <c r="J16" s="6">
        <f>SUM(I16,-H16)</f>
        <v>0</v>
      </c>
    </row>
    <row r="17" spans="1:10" s="10" customFormat="1" ht="16.5" customHeight="1">
      <c r="A17" s="38" t="s">
        <v>19</v>
      </c>
      <c r="B17" s="35" t="s">
        <v>31</v>
      </c>
      <c r="C17" s="36" t="s">
        <v>97</v>
      </c>
      <c r="D17" s="37">
        <v>0</v>
      </c>
      <c r="E17" s="37"/>
      <c r="F17" s="37">
        <v>0</v>
      </c>
      <c r="G17" s="37"/>
      <c r="H17" s="37">
        <f aca="true" t="shared" si="1" ref="H17:J18">SUM(H16)</f>
        <v>18078985</v>
      </c>
      <c r="I17" s="37">
        <f t="shared" si="1"/>
        <v>18078985</v>
      </c>
      <c r="J17" s="37">
        <f t="shared" si="1"/>
        <v>0</v>
      </c>
    </row>
    <row r="18" spans="1:10" s="2" customFormat="1" ht="16.5" customHeight="1">
      <c r="A18" s="24" t="s">
        <v>20</v>
      </c>
      <c r="B18" s="28" t="s">
        <v>32</v>
      </c>
      <c r="C18" s="29" t="s">
        <v>98</v>
      </c>
      <c r="D18" s="30">
        <v>0</v>
      </c>
      <c r="E18" s="30"/>
      <c r="F18" s="30">
        <v>0</v>
      </c>
      <c r="G18" s="30"/>
      <c r="H18" s="30">
        <f t="shared" si="1"/>
        <v>18078985</v>
      </c>
      <c r="I18" s="30">
        <f t="shared" si="1"/>
        <v>18078985</v>
      </c>
      <c r="J18" s="30">
        <f t="shared" si="1"/>
        <v>0</v>
      </c>
    </row>
    <row r="19" spans="1:10" s="23" customFormat="1" ht="21" customHeight="1">
      <c r="A19" s="31" t="s">
        <v>86</v>
      </c>
      <c r="B19" s="32" t="s">
        <v>33</v>
      </c>
      <c r="C19" s="33" t="s">
        <v>34</v>
      </c>
      <c r="D19" s="34">
        <v>0</v>
      </c>
      <c r="E19" s="34"/>
      <c r="F19" s="34">
        <v>0</v>
      </c>
      <c r="G19" s="34"/>
      <c r="H19" s="34">
        <v>6089920</v>
      </c>
      <c r="I19" s="34">
        <v>6059360</v>
      </c>
      <c r="J19" s="34">
        <f>SUM(I19,-H19)</f>
        <v>-30560</v>
      </c>
    </row>
    <row r="20" spans="1:10" s="9" customFormat="1" ht="16.5" customHeight="1">
      <c r="A20" s="31" t="s">
        <v>87</v>
      </c>
      <c r="B20" s="32" t="s">
        <v>33</v>
      </c>
      <c r="C20" s="33" t="s">
        <v>102</v>
      </c>
      <c r="D20" s="34">
        <v>0</v>
      </c>
      <c r="E20" s="34"/>
      <c r="F20" s="34">
        <v>0</v>
      </c>
      <c r="G20" s="34"/>
      <c r="H20" s="34">
        <v>29186926</v>
      </c>
      <c r="I20" s="34">
        <v>26656680</v>
      </c>
      <c r="J20" s="34">
        <f>SUM(I20,-H20)</f>
        <v>-2530246</v>
      </c>
    </row>
    <row r="21" spans="1:10" s="9" customFormat="1" ht="16.5" customHeight="1">
      <c r="A21" s="22" t="s">
        <v>88</v>
      </c>
      <c r="B21" s="15"/>
      <c r="C21" s="16" t="s">
        <v>99</v>
      </c>
      <c r="D21" s="17">
        <v>0</v>
      </c>
      <c r="E21" s="17"/>
      <c r="F21" s="17">
        <v>0</v>
      </c>
      <c r="G21" s="17"/>
      <c r="H21" s="17">
        <f>SUM(H15,H18,H19,H20,)</f>
        <v>71385615</v>
      </c>
      <c r="I21" s="17">
        <f>SUM(I15,I18,I19,I20,)</f>
        <v>69524929</v>
      </c>
      <c r="J21" s="17">
        <f>SUM(J15,J18,J19,J20,)</f>
        <v>-1860686</v>
      </c>
    </row>
    <row r="22" spans="1:10" s="23" customFormat="1" ht="21" customHeight="1">
      <c r="A22"/>
      <c r="B22"/>
      <c r="C22"/>
      <c r="D22"/>
      <c r="E22"/>
      <c r="F22"/>
      <c r="G22"/>
      <c r="H22"/>
      <c r="I22"/>
      <c r="J22"/>
    </row>
  </sheetData>
  <mergeCells count="9">
    <mergeCell ref="A1:J1"/>
    <mergeCell ref="A2:J2"/>
    <mergeCell ref="A3:J3"/>
    <mergeCell ref="H4:J4"/>
    <mergeCell ref="A4:A5"/>
    <mergeCell ref="B4:B5"/>
    <mergeCell ref="C4:C5"/>
    <mergeCell ref="D4:E4"/>
    <mergeCell ref="F4:G4"/>
  </mergeCells>
  <printOptions/>
  <pageMargins left="0.19" right="0.17" top="0.54" bottom="0.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37">
      <selection activeCell="H57" sqref="H57"/>
    </sheetView>
  </sheetViews>
  <sheetFormatPr defaultColWidth="9.140625" defaultRowHeight="12.75"/>
  <cols>
    <col min="1" max="1" width="4.421875" style="64" customWidth="1"/>
    <col min="2" max="2" width="41.8515625" style="64" customWidth="1"/>
    <col min="3" max="3" width="12.140625" style="64" customWidth="1"/>
    <col min="4" max="5" width="12.00390625" style="64" customWidth="1"/>
    <col min="6" max="6" width="12.421875" style="64" customWidth="1"/>
  </cols>
  <sheetData>
    <row r="1" spans="1:6" ht="18" customHeight="1">
      <c r="A1" s="78" t="s">
        <v>118</v>
      </c>
      <c r="B1" s="78"/>
      <c r="C1" s="78"/>
      <c r="D1" s="78"/>
      <c r="E1" s="78"/>
      <c r="F1" s="78"/>
    </row>
    <row r="2" spans="1:6" ht="12.75">
      <c r="A2" s="74" t="s">
        <v>36</v>
      </c>
      <c r="B2" s="74"/>
      <c r="C2" s="74"/>
      <c r="D2" s="74"/>
      <c r="E2" s="74"/>
      <c r="F2" s="74"/>
    </row>
    <row r="3" spans="1:6" ht="36" customHeight="1">
      <c r="A3" s="65" t="s">
        <v>82</v>
      </c>
      <c r="B3" s="43" t="s">
        <v>37</v>
      </c>
      <c r="C3" s="44" t="s">
        <v>103</v>
      </c>
      <c r="D3" s="44" t="s">
        <v>119</v>
      </c>
      <c r="E3" s="44" t="s">
        <v>120</v>
      </c>
      <c r="F3" s="44" t="s">
        <v>121</v>
      </c>
    </row>
    <row r="4" spans="1:6" ht="16.5" customHeight="1">
      <c r="A4" s="75" t="s">
        <v>38</v>
      </c>
      <c r="B4" s="76"/>
      <c r="C4" s="76"/>
      <c r="D4" s="76"/>
      <c r="E4" s="76"/>
      <c r="F4" s="77"/>
    </row>
    <row r="5" spans="1:6" ht="13.5" customHeight="1">
      <c r="A5" s="45" t="s">
        <v>6</v>
      </c>
      <c r="B5" s="46" t="s">
        <v>39</v>
      </c>
      <c r="C5" s="47">
        <v>120</v>
      </c>
      <c r="D5" s="47">
        <v>120</v>
      </c>
      <c r="E5" s="47">
        <v>150</v>
      </c>
      <c r="F5" s="48">
        <f>SUM(E5/D5)</f>
        <v>1.25</v>
      </c>
    </row>
    <row r="6" spans="1:6" ht="13.5" customHeight="1">
      <c r="A6" s="45" t="s">
        <v>7</v>
      </c>
      <c r="B6" s="46" t="s">
        <v>40</v>
      </c>
      <c r="C6" s="47">
        <v>325</v>
      </c>
      <c r="D6" s="47">
        <v>300</v>
      </c>
      <c r="E6" s="47">
        <v>350</v>
      </c>
      <c r="F6" s="48">
        <f aca="true" t="shared" si="0" ref="F6:F32">SUM(E6/D6)</f>
        <v>1.1666666666666667</v>
      </c>
    </row>
    <row r="7" spans="1:6" ht="13.5" customHeight="1">
      <c r="A7" s="45" t="s">
        <v>8</v>
      </c>
      <c r="B7" s="46" t="s">
        <v>41</v>
      </c>
      <c r="C7" s="47">
        <v>10155</v>
      </c>
      <c r="D7" s="47">
        <v>12616</v>
      </c>
      <c r="E7" s="47">
        <v>10200</v>
      </c>
      <c r="F7" s="48">
        <f t="shared" si="0"/>
        <v>0.8084971464806595</v>
      </c>
    </row>
    <row r="8" spans="1:6" ht="13.5" customHeight="1">
      <c r="A8" s="45" t="s">
        <v>9</v>
      </c>
      <c r="B8" s="46" t="s">
        <v>42</v>
      </c>
      <c r="C8" s="47">
        <v>300</v>
      </c>
      <c r="D8" s="47">
        <v>300</v>
      </c>
      <c r="E8" s="47">
        <v>300</v>
      </c>
      <c r="F8" s="48">
        <f t="shared" si="0"/>
        <v>1</v>
      </c>
    </row>
    <row r="9" spans="1:6" ht="13.5" customHeight="1">
      <c r="A9" s="45" t="s">
        <v>10</v>
      </c>
      <c r="B9" s="46" t="s">
        <v>43</v>
      </c>
      <c r="C9" s="47">
        <v>80</v>
      </c>
      <c r="D9" s="47">
        <v>80</v>
      </c>
      <c r="E9" s="47">
        <v>80</v>
      </c>
      <c r="F9" s="48">
        <f t="shared" si="0"/>
        <v>1</v>
      </c>
    </row>
    <row r="10" spans="1:6" ht="13.5" customHeight="1">
      <c r="A10" s="45" t="s">
        <v>11</v>
      </c>
      <c r="B10" s="46" t="s">
        <v>104</v>
      </c>
      <c r="C10" s="47">
        <v>3758</v>
      </c>
      <c r="D10" s="47">
        <v>3140</v>
      </c>
      <c r="E10" s="47">
        <v>2800</v>
      </c>
      <c r="F10" s="48">
        <f t="shared" si="0"/>
        <v>0.89171974522293</v>
      </c>
    </row>
    <row r="11" spans="1:6" ht="15" customHeight="1">
      <c r="A11" s="49" t="s">
        <v>44</v>
      </c>
      <c r="B11" s="50" t="s">
        <v>105</v>
      </c>
      <c r="C11" s="51">
        <f>SUM(C5:C10)</f>
        <v>14738</v>
      </c>
      <c r="D11" s="51">
        <f>SUM(D5:D10)</f>
        <v>16556</v>
      </c>
      <c r="E11" s="51">
        <f>SUM(E5:E10)</f>
        <v>13880</v>
      </c>
      <c r="F11" s="48">
        <f t="shared" si="0"/>
        <v>0.8383667552548925</v>
      </c>
    </row>
    <row r="12" spans="1:6" ht="13.5" customHeight="1">
      <c r="A12" s="45" t="s">
        <v>6</v>
      </c>
      <c r="B12" s="46" t="s">
        <v>45</v>
      </c>
      <c r="C12" s="47">
        <v>6934</v>
      </c>
      <c r="D12" s="47">
        <v>9704</v>
      </c>
      <c r="E12" s="47">
        <v>9644</v>
      </c>
      <c r="F12" s="48">
        <f t="shared" si="0"/>
        <v>0.9938169826875515</v>
      </c>
    </row>
    <row r="13" spans="1:6" s="9" customFormat="1" ht="13.5" customHeight="1">
      <c r="A13" s="52"/>
      <c r="B13" s="53" t="s">
        <v>46</v>
      </c>
      <c r="C13" s="54">
        <v>4634</v>
      </c>
      <c r="D13" s="54">
        <v>4844</v>
      </c>
      <c r="E13" s="54">
        <v>4844</v>
      </c>
      <c r="F13" s="48">
        <f t="shared" si="0"/>
        <v>1</v>
      </c>
    </row>
    <row r="14" spans="1:6" s="9" customFormat="1" ht="13.5" customHeight="1">
      <c r="A14" s="52"/>
      <c r="B14" s="53" t="s">
        <v>47</v>
      </c>
      <c r="C14" s="54">
        <v>130</v>
      </c>
      <c r="D14" s="54">
        <v>160</v>
      </c>
      <c r="E14" s="54">
        <v>100</v>
      </c>
      <c r="F14" s="48">
        <f t="shared" si="0"/>
        <v>0.625</v>
      </c>
    </row>
    <row r="15" spans="1:6" s="9" customFormat="1" ht="13.5" customHeight="1">
      <c r="A15" s="52"/>
      <c r="B15" s="53" t="s">
        <v>48</v>
      </c>
      <c r="C15" s="54">
        <v>2000</v>
      </c>
      <c r="D15" s="54">
        <v>4500</v>
      </c>
      <c r="E15" s="54">
        <v>4500</v>
      </c>
      <c r="F15" s="48">
        <f t="shared" si="0"/>
        <v>1</v>
      </c>
    </row>
    <row r="16" spans="1:6" s="9" customFormat="1" ht="13.5" customHeight="1">
      <c r="A16" s="52"/>
      <c r="B16" s="53" t="s">
        <v>49</v>
      </c>
      <c r="C16" s="54">
        <v>170</v>
      </c>
      <c r="D16" s="54">
        <v>200</v>
      </c>
      <c r="E16" s="54">
        <v>200</v>
      </c>
      <c r="F16" s="48">
        <f t="shared" si="0"/>
        <v>1</v>
      </c>
    </row>
    <row r="17" spans="1:6" ht="13.5" customHeight="1">
      <c r="A17" s="45" t="s">
        <v>7</v>
      </c>
      <c r="B17" s="46" t="s">
        <v>50</v>
      </c>
      <c r="C17" s="47">
        <v>37486</v>
      </c>
      <c r="D17" s="47">
        <v>38077</v>
      </c>
      <c r="E17" s="47">
        <v>35416</v>
      </c>
      <c r="F17" s="48">
        <f t="shared" si="0"/>
        <v>0.9301152926963784</v>
      </c>
    </row>
    <row r="18" spans="1:6" s="9" customFormat="1" ht="13.5" customHeight="1">
      <c r="A18" s="52"/>
      <c r="B18" s="53" t="s">
        <v>51</v>
      </c>
      <c r="C18" s="54">
        <v>34886</v>
      </c>
      <c r="D18" s="54">
        <v>35277</v>
      </c>
      <c r="E18" s="54">
        <v>32716</v>
      </c>
      <c r="F18" s="48">
        <f t="shared" si="0"/>
        <v>0.9274031238483998</v>
      </c>
    </row>
    <row r="19" spans="1:6" s="9" customFormat="1" ht="13.5" customHeight="1">
      <c r="A19" s="52"/>
      <c r="B19" s="53" t="s">
        <v>52</v>
      </c>
      <c r="C19" s="54">
        <v>2600</v>
      </c>
      <c r="D19" s="54">
        <v>2800</v>
      </c>
      <c r="E19" s="54">
        <v>2500</v>
      </c>
      <c r="F19" s="48">
        <f t="shared" si="0"/>
        <v>0.8928571428571429</v>
      </c>
    </row>
    <row r="20" spans="1:6" s="9" customFormat="1" ht="13.5" customHeight="1">
      <c r="A20" s="52"/>
      <c r="B20" s="53" t="s">
        <v>125</v>
      </c>
      <c r="C20" s="54"/>
      <c r="D20" s="54">
        <v>200</v>
      </c>
      <c r="E20" s="54">
        <v>200</v>
      </c>
      <c r="F20" s="48">
        <v>0</v>
      </c>
    </row>
    <row r="21" spans="1:6" ht="13.5" customHeight="1">
      <c r="A21" s="45" t="s">
        <v>8</v>
      </c>
      <c r="B21" s="46" t="s">
        <v>53</v>
      </c>
      <c r="C21" s="47">
        <v>100</v>
      </c>
      <c r="D21" s="47">
        <v>200</v>
      </c>
      <c r="E21" s="47">
        <v>200</v>
      </c>
      <c r="F21" s="48">
        <f t="shared" si="0"/>
        <v>1</v>
      </c>
    </row>
    <row r="22" spans="1:6" ht="15" customHeight="1">
      <c r="A22" s="49" t="s">
        <v>54</v>
      </c>
      <c r="B22" s="50" t="s">
        <v>55</v>
      </c>
      <c r="C22" s="51">
        <f>SUM(C12,C17,C21,)</f>
        <v>44520</v>
      </c>
      <c r="D22" s="51">
        <v>48181</v>
      </c>
      <c r="E22" s="51">
        <v>45460</v>
      </c>
      <c r="F22" s="48">
        <f t="shared" si="0"/>
        <v>0.9435254560926506</v>
      </c>
    </row>
    <row r="23" spans="1:6" ht="15" customHeight="1">
      <c r="A23" s="49" t="s">
        <v>56</v>
      </c>
      <c r="B23" s="50" t="s">
        <v>57</v>
      </c>
      <c r="C23" s="51">
        <v>8975</v>
      </c>
      <c r="D23" s="51">
        <v>1000</v>
      </c>
      <c r="E23" s="51">
        <v>1000</v>
      </c>
      <c r="F23" s="48">
        <f t="shared" si="0"/>
        <v>1</v>
      </c>
    </row>
    <row r="24" spans="1:6" ht="13.5" customHeight="1">
      <c r="A24" s="45" t="s">
        <v>6</v>
      </c>
      <c r="B24" s="46" t="s">
        <v>58</v>
      </c>
      <c r="C24" s="47">
        <v>58787</v>
      </c>
      <c r="D24" s="47">
        <v>55673</v>
      </c>
      <c r="E24" s="47">
        <v>53673</v>
      </c>
      <c r="F24" s="48">
        <f t="shared" si="0"/>
        <v>0.964075943455535</v>
      </c>
    </row>
    <row r="25" spans="1:6" ht="13.5" customHeight="1">
      <c r="A25" s="45" t="s">
        <v>7</v>
      </c>
      <c r="B25" s="46" t="s">
        <v>107</v>
      </c>
      <c r="C25" s="47">
        <v>30958</v>
      </c>
      <c r="D25" s="47">
        <v>31134</v>
      </c>
      <c r="E25" s="47">
        <v>31134</v>
      </c>
      <c r="F25" s="48">
        <f t="shared" si="0"/>
        <v>1</v>
      </c>
    </row>
    <row r="26" spans="1:6" ht="13.5" customHeight="1">
      <c r="A26" s="45" t="s">
        <v>8</v>
      </c>
      <c r="B26" s="46" t="s">
        <v>59</v>
      </c>
      <c r="C26" s="47">
        <v>95089</v>
      </c>
      <c r="D26" s="47">
        <v>27907</v>
      </c>
      <c r="E26" s="47">
        <v>27907</v>
      </c>
      <c r="F26" s="48">
        <f t="shared" si="0"/>
        <v>1</v>
      </c>
    </row>
    <row r="27" spans="1:6" ht="13.5" customHeight="1">
      <c r="A27" s="45" t="s">
        <v>9</v>
      </c>
      <c r="B27" s="46" t="s">
        <v>60</v>
      </c>
      <c r="C27" s="47">
        <v>1500</v>
      </c>
      <c r="D27" s="47">
        <v>5530</v>
      </c>
      <c r="E27" s="47">
        <v>1500</v>
      </c>
      <c r="F27" s="48">
        <f t="shared" si="0"/>
        <v>0.27124773960216997</v>
      </c>
    </row>
    <row r="28" spans="1:6" ht="12.75" customHeight="1">
      <c r="A28" s="49" t="s">
        <v>61</v>
      </c>
      <c r="B28" s="50" t="s">
        <v>106</v>
      </c>
      <c r="C28" s="51">
        <f>SUM(C24:C27)</f>
        <v>186334</v>
      </c>
      <c r="D28" s="51">
        <v>118262</v>
      </c>
      <c r="E28" s="51">
        <f>SUM(E24:E27)</f>
        <v>114214</v>
      </c>
      <c r="F28" s="48">
        <f t="shared" si="0"/>
        <v>0.9657709154250731</v>
      </c>
    </row>
    <row r="29" spans="1:6" ht="13.5" customHeight="1">
      <c r="A29" s="45" t="s">
        <v>6</v>
      </c>
      <c r="B29" s="46" t="s">
        <v>62</v>
      </c>
      <c r="C29" s="47">
        <v>50440</v>
      </c>
      <c r="D29" s="47">
        <v>36790</v>
      </c>
      <c r="E29" s="47">
        <v>41591</v>
      </c>
      <c r="F29" s="48">
        <f t="shared" si="0"/>
        <v>1.1304974177765696</v>
      </c>
    </row>
    <row r="30" spans="1:6" ht="13.5" customHeight="1">
      <c r="A30" s="45" t="s">
        <v>7</v>
      </c>
      <c r="B30" s="46" t="s">
        <v>63</v>
      </c>
      <c r="C30" s="47">
        <v>0</v>
      </c>
      <c r="D30" s="47">
        <v>0</v>
      </c>
      <c r="E30" s="47">
        <v>0</v>
      </c>
      <c r="F30" s="48">
        <v>0</v>
      </c>
    </row>
    <row r="31" spans="1:6" ht="15" customHeight="1">
      <c r="A31" s="49" t="s">
        <v>64</v>
      </c>
      <c r="B31" s="50" t="s">
        <v>65</v>
      </c>
      <c r="C31" s="51">
        <v>50440</v>
      </c>
      <c r="D31" s="51">
        <f>SUM(D29,D30,)</f>
        <v>36790</v>
      </c>
      <c r="E31" s="51">
        <f>SUM(E29,E30,)</f>
        <v>41591</v>
      </c>
      <c r="F31" s="48">
        <f t="shared" si="0"/>
        <v>1.1304974177765696</v>
      </c>
    </row>
    <row r="32" spans="1:6" ht="15" customHeight="1">
      <c r="A32" s="55"/>
      <c r="B32" s="56" t="s">
        <v>66</v>
      </c>
      <c r="C32" s="57">
        <f>SUM(C11,C22,C23,C28,C31,)</f>
        <v>305007</v>
      </c>
      <c r="D32" s="57">
        <f>SUM(D11,D22,D23,D28,D31,)</f>
        <v>220789</v>
      </c>
      <c r="E32" s="57">
        <f>SUM(E11,E22,E23,E28,E31,)</f>
        <v>216145</v>
      </c>
      <c r="F32" s="48">
        <f t="shared" si="0"/>
        <v>0.9789663434319644</v>
      </c>
    </row>
    <row r="33" spans="1:6" ht="18" customHeight="1">
      <c r="A33" s="75" t="s">
        <v>67</v>
      </c>
      <c r="B33" s="76"/>
      <c r="C33" s="76"/>
      <c r="D33" s="76"/>
      <c r="E33" s="76"/>
      <c r="F33" s="77"/>
    </row>
    <row r="34" spans="1:6" s="10" customFormat="1" ht="15" customHeight="1">
      <c r="A34" s="58" t="s">
        <v>6</v>
      </c>
      <c r="B34" s="59" t="s">
        <v>83</v>
      </c>
      <c r="C34" s="60">
        <v>84387</v>
      </c>
      <c r="D34" s="60">
        <v>48562</v>
      </c>
      <c r="E34" s="60">
        <v>48562</v>
      </c>
      <c r="F34" s="61">
        <f>SUM(E34/D34)</f>
        <v>1</v>
      </c>
    </row>
    <row r="35" spans="1:6" s="10" customFormat="1" ht="15" customHeight="1">
      <c r="A35" s="58" t="s">
        <v>7</v>
      </c>
      <c r="B35" s="59" t="s">
        <v>84</v>
      </c>
      <c r="C35" s="60">
        <v>19573</v>
      </c>
      <c r="D35" s="60">
        <v>10244</v>
      </c>
      <c r="E35" s="60">
        <v>10244</v>
      </c>
      <c r="F35" s="61">
        <f aca="true" t="shared" si="1" ref="F35:F55">SUM(E35/D35)</f>
        <v>1</v>
      </c>
    </row>
    <row r="36" spans="1:6" s="10" customFormat="1" ht="15" customHeight="1">
      <c r="A36" s="58" t="s">
        <v>8</v>
      </c>
      <c r="B36" s="59" t="s">
        <v>85</v>
      </c>
      <c r="C36" s="60">
        <v>9517</v>
      </c>
      <c r="D36" s="60">
        <v>3249</v>
      </c>
      <c r="E36" s="60">
        <v>3249</v>
      </c>
      <c r="F36" s="61">
        <f t="shared" si="1"/>
        <v>1</v>
      </c>
    </row>
    <row r="37" spans="1:6" ht="15" customHeight="1">
      <c r="A37" s="49" t="s">
        <v>44</v>
      </c>
      <c r="B37" s="50" t="s">
        <v>68</v>
      </c>
      <c r="C37" s="51">
        <v>113477</v>
      </c>
      <c r="D37" s="51">
        <f>SUM(D34:D36)</f>
        <v>62055</v>
      </c>
      <c r="E37" s="51">
        <f>SUM(E34:E36)</f>
        <v>62055</v>
      </c>
      <c r="F37" s="61">
        <f t="shared" si="1"/>
        <v>1</v>
      </c>
    </row>
    <row r="38" spans="1:6" ht="13.5" customHeight="1">
      <c r="A38" s="45" t="s">
        <v>6</v>
      </c>
      <c r="B38" s="46" t="s">
        <v>69</v>
      </c>
      <c r="C38" s="47">
        <v>29564</v>
      </c>
      <c r="D38" s="47">
        <v>13180</v>
      </c>
      <c r="E38" s="47">
        <v>13200</v>
      </c>
      <c r="F38" s="61">
        <f t="shared" si="1"/>
        <v>1.0015174506828528</v>
      </c>
    </row>
    <row r="39" spans="1:6" ht="13.5" customHeight="1">
      <c r="A39" s="45" t="s">
        <v>7</v>
      </c>
      <c r="B39" s="46" t="s">
        <v>70</v>
      </c>
      <c r="C39" s="47">
        <v>2892</v>
      </c>
      <c r="D39" s="47">
        <v>29</v>
      </c>
      <c r="E39" s="47">
        <v>50</v>
      </c>
      <c r="F39" s="61">
        <f t="shared" si="1"/>
        <v>1.7241379310344827</v>
      </c>
    </row>
    <row r="40" spans="1:6" ht="13.5" customHeight="1">
      <c r="A40" s="45" t="s">
        <v>8</v>
      </c>
      <c r="B40" s="46" t="s">
        <v>71</v>
      </c>
      <c r="C40" s="47">
        <v>1282</v>
      </c>
      <c r="D40" s="47">
        <v>496</v>
      </c>
      <c r="E40" s="47">
        <v>500</v>
      </c>
      <c r="F40" s="61">
        <f t="shared" si="1"/>
        <v>1.0080645161290323</v>
      </c>
    </row>
    <row r="41" spans="1:6" ht="13.5" customHeight="1">
      <c r="A41" s="45" t="s">
        <v>9</v>
      </c>
      <c r="B41" s="46" t="s">
        <v>109</v>
      </c>
      <c r="C41" s="47">
        <v>797</v>
      </c>
      <c r="D41" s="47"/>
      <c r="E41" s="47">
        <v>700</v>
      </c>
      <c r="F41" s="61"/>
    </row>
    <row r="42" spans="1:6" ht="13.5" customHeight="1">
      <c r="A42" s="45" t="s">
        <v>10</v>
      </c>
      <c r="B42" s="46" t="s">
        <v>72</v>
      </c>
      <c r="C42" s="47">
        <v>390</v>
      </c>
      <c r="D42" s="47">
        <v>90</v>
      </c>
      <c r="E42" s="47">
        <v>100</v>
      </c>
      <c r="F42" s="61">
        <f t="shared" si="1"/>
        <v>1.1111111111111112</v>
      </c>
    </row>
    <row r="43" spans="1:6" ht="15" customHeight="1">
      <c r="A43" s="49" t="s">
        <v>54</v>
      </c>
      <c r="B43" s="50" t="s">
        <v>108</v>
      </c>
      <c r="C43" s="51">
        <f>SUM(C38:C42)</f>
        <v>34925</v>
      </c>
      <c r="D43" s="51">
        <f>SUM(D38:D42)</f>
        <v>13795</v>
      </c>
      <c r="E43" s="51">
        <f>SUM(E38:E42)</f>
        <v>14550</v>
      </c>
      <c r="F43" s="61">
        <f t="shared" si="1"/>
        <v>1.0547299746284886</v>
      </c>
    </row>
    <row r="44" spans="1:6" ht="15" customHeight="1">
      <c r="A44" s="49" t="s">
        <v>56</v>
      </c>
      <c r="B44" s="50" t="s">
        <v>73</v>
      </c>
      <c r="C44" s="51">
        <v>55252</v>
      </c>
      <c r="D44" s="51">
        <v>55534</v>
      </c>
      <c r="E44" s="51">
        <v>65000</v>
      </c>
      <c r="F44" s="61">
        <f t="shared" si="1"/>
        <v>1.1704541362048475</v>
      </c>
    </row>
    <row r="45" spans="1:6" s="10" customFormat="1" ht="15" customHeight="1">
      <c r="A45" s="45" t="s">
        <v>6</v>
      </c>
      <c r="B45" s="46" t="s">
        <v>110</v>
      </c>
      <c r="C45" s="47">
        <v>30958</v>
      </c>
      <c r="D45" s="47">
        <v>31134</v>
      </c>
      <c r="E45" s="47">
        <v>31134</v>
      </c>
      <c r="F45" s="61">
        <f t="shared" si="1"/>
        <v>1</v>
      </c>
    </row>
    <row r="46" spans="1:6" ht="13.5" customHeight="1">
      <c r="A46" s="45" t="s">
        <v>7</v>
      </c>
      <c r="B46" s="46" t="s">
        <v>74</v>
      </c>
      <c r="C46" s="47">
        <v>37629</v>
      </c>
      <c r="D46" s="47">
        <v>9310</v>
      </c>
      <c r="E46" s="47">
        <v>9000</v>
      </c>
      <c r="F46" s="61">
        <f t="shared" si="1"/>
        <v>0.966702470461869</v>
      </c>
    </row>
    <row r="47" spans="1:6" ht="13.5" customHeight="1">
      <c r="A47" s="45" t="s">
        <v>8</v>
      </c>
      <c r="B47" s="46" t="s">
        <v>75</v>
      </c>
      <c r="C47" s="47">
        <v>500</v>
      </c>
      <c r="D47" s="47">
        <v>500</v>
      </c>
      <c r="E47" s="47">
        <v>500</v>
      </c>
      <c r="F47" s="61">
        <f t="shared" si="1"/>
        <v>1</v>
      </c>
    </row>
    <row r="48" spans="1:6" ht="13.5" customHeight="1">
      <c r="A48" s="45" t="s">
        <v>9</v>
      </c>
      <c r="B48" s="46" t="s">
        <v>76</v>
      </c>
      <c r="C48" s="47">
        <v>21519</v>
      </c>
      <c r="D48" s="47">
        <v>20706</v>
      </c>
      <c r="E48" s="47">
        <v>20706</v>
      </c>
      <c r="F48" s="61">
        <f t="shared" si="1"/>
        <v>1</v>
      </c>
    </row>
    <row r="49" spans="1:6" ht="15.75" customHeight="1">
      <c r="A49" s="49" t="s">
        <v>61</v>
      </c>
      <c r="B49" s="50" t="s">
        <v>113</v>
      </c>
      <c r="C49" s="51">
        <f>SUM(C46:C48)</f>
        <v>59648</v>
      </c>
      <c r="D49" s="51">
        <v>61650</v>
      </c>
      <c r="E49" s="51">
        <v>61340</v>
      </c>
      <c r="F49" s="61">
        <f t="shared" si="1"/>
        <v>0.9949716139497161</v>
      </c>
    </row>
    <row r="50" spans="1:6" ht="15" customHeight="1">
      <c r="A50" s="49" t="s">
        <v>64</v>
      </c>
      <c r="B50" s="50" t="s">
        <v>77</v>
      </c>
      <c r="C50" s="51">
        <v>6400</v>
      </c>
      <c r="D50" s="51">
        <v>6666</v>
      </c>
      <c r="E50" s="51">
        <v>6700</v>
      </c>
      <c r="F50" s="61">
        <f t="shared" si="1"/>
        <v>1.005100510051005</v>
      </c>
    </row>
    <row r="51" spans="1:6" ht="15.75" customHeight="1">
      <c r="A51" s="49" t="s">
        <v>78</v>
      </c>
      <c r="B51" s="50" t="s">
        <v>79</v>
      </c>
      <c r="C51" s="51">
        <v>33805</v>
      </c>
      <c r="D51" s="51">
        <v>19468</v>
      </c>
      <c r="E51" s="51">
        <v>5000</v>
      </c>
      <c r="F51" s="61">
        <f t="shared" si="1"/>
        <v>0.2568317238545305</v>
      </c>
    </row>
    <row r="52" spans="1:6" ht="15.75" customHeight="1">
      <c r="A52" s="49" t="s">
        <v>80</v>
      </c>
      <c r="B52" s="50" t="s">
        <v>122</v>
      </c>
      <c r="C52" s="51">
        <v>121</v>
      </c>
      <c r="D52" s="51">
        <v>121</v>
      </c>
      <c r="E52" s="51">
        <v>162</v>
      </c>
      <c r="F52" s="61"/>
    </row>
    <row r="53" spans="1:6" ht="15" customHeight="1">
      <c r="A53" s="49" t="s">
        <v>123</v>
      </c>
      <c r="B53" s="50" t="s">
        <v>111</v>
      </c>
      <c r="C53" s="51">
        <v>500</v>
      </c>
      <c r="D53" s="51">
        <v>500</v>
      </c>
      <c r="E53" s="51">
        <v>500</v>
      </c>
      <c r="F53" s="61">
        <f t="shared" si="1"/>
        <v>1</v>
      </c>
    </row>
    <row r="54" spans="1:6" ht="15" customHeight="1">
      <c r="A54" s="49" t="s">
        <v>124</v>
      </c>
      <c r="B54" s="50" t="s">
        <v>81</v>
      </c>
      <c r="C54" s="51">
        <v>1000</v>
      </c>
      <c r="D54" s="51">
        <v>1000</v>
      </c>
      <c r="E54" s="51">
        <v>1000</v>
      </c>
      <c r="F54" s="61">
        <f t="shared" si="1"/>
        <v>1</v>
      </c>
    </row>
    <row r="55" spans="1:6" ht="30.75" customHeight="1">
      <c r="A55" s="55"/>
      <c r="B55" s="62" t="s">
        <v>112</v>
      </c>
      <c r="C55" s="57">
        <v>305007</v>
      </c>
      <c r="D55" s="57">
        <f>D37+D43+D44+D49+D50+D51+D52+D53+D54</f>
        <v>220789</v>
      </c>
      <c r="E55" s="57">
        <f>SUM(E37,E43,E44,E49,E50,E51,E54,E53)</f>
        <v>216145</v>
      </c>
      <c r="F55" s="61">
        <f t="shared" si="1"/>
        <v>0.9789663434319644</v>
      </c>
    </row>
    <row r="56" ht="12.75">
      <c r="A56" s="63"/>
    </row>
  </sheetData>
  <mergeCells count="4">
    <mergeCell ref="A2:F2"/>
    <mergeCell ref="A33:F33"/>
    <mergeCell ref="A1:F1"/>
    <mergeCell ref="A4:F4"/>
  </mergeCells>
  <printOptions/>
  <pageMargins left="0.52" right="0.29" top="0.25" bottom="0.24" header="0.25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I1:I1"/>
  <sheetViews>
    <sheetView workbookViewId="0" topLeftCell="A1">
      <selection activeCell="F22" sqref="F22"/>
    </sheetView>
  </sheetViews>
  <sheetFormatPr defaultColWidth="9.140625" defaultRowHeight="12.75"/>
  <cols>
    <col min="1" max="1" width="5.8515625" style="7" customWidth="1"/>
    <col min="2" max="2" width="11.421875" style="7" customWidth="1"/>
    <col min="3" max="3" width="49.421875" style="8" customWidth="1"/>
    <col min="4" max="4" width="8.00390625" style="7" customWidth="1"/>
    <col min="5" max="5" width="11.421875" style="7" customWidth="1"/>
    <col min="6" max="6" width="14.57421875" style="7" customWidth="1"/>
    <col min="7" max="7" width="9.140625" style="7" customWidth="1"/>
    <col min="8" max="8" width="14.57421875" style="7" customWidth="1"/>
    <col min="9" max="9" width="8.57421875" style="7" customWidth="1"/>
    <col min="10" max="10" width="13.57421875" style="7" customWidth="1"/>
  </cols>
  <sheetData>
    <row r="1" ht="12.75">
      <c r="I1" s="7" t="s">
        <v>21</v>
      </c>
    </row>
  </sheetData>
  <printOptions/>
  <pageMargins left="0.18" right="0.17" top="0.35" bottom="0.53" header="0.64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Ujtikos polghiv</dc:creator>
  <cp:keywords/>
  <dc:description/>
  <cp:lastModifiedBy>Ujtikos polghiv</cp:lastModifiedBy>
  <cp:lastPrinted>2010-11-08T13:18:38Z</cp:lastPrinted>
  <dcterms:created xsi:type="dcterms:W3CDTF">2007-01-18T10:44:56Z</dcterms:created>
  <dcterms:modified xsi:type="dcterms:W3CDTF">2010-12-08T12:15:27Z</dcterms:modified>
  <cp:category/>
  <cp:version/>
  <cp:contentType/>
  <cp:contentStatus/>
</cp:coreProperties>
</file>